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8635" windowHeight="13800" activeTab="0"/>
  </bookViews>
  <sheets>
    <sheet name="TP-beräkning" sheetId="1" r:id="rId1"/>
    <sheet name="Diagramdata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<sst xmlns="http://schemas.openxmlformats.org/spreadsheetml/2006/main" count="25" uniqueCount="25">
  <si>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Grundtomvikt</t>
  </si>
  <si>
    <t>Pilot + främre passagerare</t>
  </si>
  <si>
    <t>Bakre passagerare</t>
  </si>
  <si>
    <t>Baggage</t>
  </si>
  <si>
    <t>Bränsle</t>
  </si>
  <si>
    <t>Momentarm (cm)</t>
  </si>
  <si>
    <t>Vikt (kg)</t>
  </si>
  <si>
    <t>Moment (kgcm)</t>
  </si>
  <si>
    <t>Summa:</t>
  </si>
  <si>
    <t>TP-läge:</t>
  </si>
  <si>
    <t>TP-limits SE-EMW</t>
  </si>
  <si>
    <t>Pilot + främre passagerare (kg):</t>
  </si>
  <si>
    <t>Bakre passagerare (kg):</t>
  </si>
  <si>
    <t>Vikt och balans PA28-180 SE-EMW</t>
  </si>
  <si>
    <t>Fyll i aktuell last</t>
  </si>
  <si>
    <t>Bränsle (liter) max. 190:</t>
  </si>
  <si>
    <t>Baggage (kg) max. 91:</t>
  </si>
  <si>
    <t>Aktuell totalvikt (kg) max. 1090:</t>
  </si>
  <si>
    <t>Aktuellt TP-läge (cm):</t>
  </si>
  <si>
    <t>0-bränsle</t>
  </si>
  <si>
    <t>2009-08-17 JJ</t>
  </si>
  <si>
    <t>Summa 0-bränsle:</t>
  </si>
  <si>
    <t>TP-läge 0-bränsle:</t>
  </si>
  <si>
    <t>TP-graf</t>
  </si>
  <si>
    <t>Lastad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</si>
</sst>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16">
    <font>
      <sz val="10"/>
      <name val="Arial"/>
      <family val="0"/>
    </font>
    <font>
      <sz val="8.25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sz val="10"/>
      <color indexed="22"/>
      <name val="Arial"/>
      <family val="0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0"/>
      <color indexed="47"/>
      <name val="Arial"/>
      <family val="0"/>
    </font>
    <font>
      <b/>
      <sz val="8.25"/>
      <name val="Arial"/>
      <family val="0"/>
    </font>
    <font>
      <sz val="10"/>
      <color indexed="8"/>
      <name val="Arial"/>
      <family val="0"/>
    </font>
    <font>
      <b/>
      <sz val="10"/>
      <color indexed="10"/>
      <name val="Arial"/>
      <family val="2"/>
    </font>
    <font>
      <u val="single"/>
      <sz val="10"/>
      <color indexed="2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2" fillId="0" borderId="1" xfId="0" applyFont="1" applyFill="1" applyBorder="1" applyAlignment="1">
      <alignment horizontal="left" vertical="center"/>
    </xf>
    <xf numFmtId="1" fontId="2" fillId="0" borderId="1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16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/>
    </xf>
    <xf numFmtId="1" fontId="6" fillId="2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7" fillId="0" borderId="2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164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164" fontId="8" fillId="0" borderId="0" xfId="0" applyNumberFormat="1" applyFont="1" applyAlignment="1">
      <alignment/>
    </xf>
    <xf numFmtId="0" fontId="8" fillId="0" borderId="0" xfId="0" applyFont="1" applyBorder="1" applyAlignment="1">
      <alignment horizontal="left"/>
    </xf>
    <xf numFmtId="2" fontId="8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0" fontId="8" fillId="0" borderId="0" xfId="0" applyFont="1" applyAlignment="1">
      <alignment horizontal="right"/>
    </xf>
    <xf numFmtId="164" fontId="8" fillId="0" borderId="0" xfId="0" applyNumberFormat="1" applyFont="1" applyAlignment="1">
      <alignment horizontal="center"/>
    </xf>
    <xf numFmtId="0" fontId="15" fillId="0" borderId="0" xfId="0" applyFont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Övre blå punkt = TP-läge lastad enligt ovan.
Nedre blå punkt = TP-läge vid tomma tankar.
</a:t>
            </a: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Tillåtet TP-område är innanför röd linje!</a:t>
            </a:r>
          </a:p>
        </c:rich>
      </c:tx>
      <c:layout>
        <c:manualLayout>
          <c:xMode val="factor"/>
          <c:yMode val="factor"/>
          <c:x val="0.004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44"/>
          <c:w val="0.91575"/>
          <c:h val="0.78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Diagramdata!$C$3:$C$11</c:f>
              <c:numCache>
                <c:ptCount val="9"/>
                <c:pt idx="0">
                  <c:v>213.36</c:v>
                </c:pt>
                <c:pt idx="1">
                  <c:v>213.36</c:v>
                </c:pt>
                <c:pt idx="2">
                  <c:v>218.19</c:v>
                </c:pt>
                <c:pt idx="3">
                  <c:v>226.57</c:v>
                </c:pt>
                <c:pt idx="4">
                  <c:v>233.93</c:v>
                </c:pt>
                <c:pt idx="5">
                  <c:v>240.03</c:v>
                </c:pt>
                <c:pt idx="6">
                  <c:v>243.59</c:v>
                </c:pt>
                <c:pt idx="7">
                  <c:v>243.59</c:v>
                </c:pt>
                <c:pt idx="8">
                  <c:v>213.36</c:v>
                </c:pt>
              </c:numCache>
            </c:numRef>
          </c:xVal>
          <c:yVal>
            <c:numRef>
              <c:f>Diagramdata!$B$3:$B$11</c:f>
              <c:numCache>
                <c:ptCount val="9"/>
                <c:pt idx="0">
                  <c:v>648.9</c:v>
                </c:pt>
                <c:pt idx="1">
                  <c:v>749.1</c:v>
                </c:pt>
                <c:pt idx="2">
                  <c:v>896.7</c:v>
                </c:pt>
                <c:pt idx="3">
                  <c:v>998.8</c:v>
                </c:pt>
                <c:pt idx="4">
                  <c:v>1090</c:v>
                </c:pt>
                <c:pt idx="5">
                  <c:v>1090</c:v>
                </c:pt>
                <c:pt idx="6">
                  <c:v>998.8</c:v>
                </c:pt>
                <c:pt idx="7">
                  <c:v>648.9</c:v>
                </c:pt>
                <c:pt idx="8">
                  <c:v>648.9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Diagramdata!$F$3:$F$4</c:f>
              <c:numCache>
                <c:ptCount val="2"/>
                <c:pt idx="0">
                  <c:v>225.6010850266325</c:v>
                </c:pt>
                <c:pt idx="1">
                  <c:v>223.19150073956084</c:v>
                </c:pt>
              </c:numCache>
            </c:numRef>
          </c:xVal>
          <c:yVal>
            <c:numRef>
              <c:f>Diagramdata!$E$3:$E$4</c:f>
              <c:numCache>
                <c:ptCount val="2"/>
                <c:pt idx="0">
                  <c:v>1013.8</c:v>
                </c:pt>
                <c:pt idx="1">
                  <c:v>878.9</c:v>
                </c:pt>
              </c:numCache>
            </c:numRef>
          </c:yVal>
          <c:smooth val="0"/>
        </c:ser>
        <c:axId val="14255636"/>
        <c:axId val="37523845"/>
      </c:scatterChart>
      <c:valAx>
        <c:axId val="14255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cm bakom flygplanets referenslinje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out"/>
        <c:tickLblPos val="nextTo"/>
        <c:crossAx val="37523845"/>
        <c:crosses val="autoZero"/>
        <c:crossBetween val="midCat"/>
        <c:dispUnits/>
        <c:minorUnit val="1"/>
      </c:valAx>
      <c:valAx>
        <c:axId val="37523845"/>
        <c:scaling>
          <c:orientation val="minMax"/>
          <c:max val="1150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Aktuell totalvikt i kg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3175">
            <a:solidFill/>
          </a:ln>
        </c:spPr>
        <c:crossAx val="14255636"/>
        <c:crosses val="autoZero"/>
        <c:crossBetween val="midCat"/>
        <c:dispUnits/>
        <c:minorUnit val="2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16</xdr:row>
      <xdr:rowOff>0</xdr:rowOff>
    </xdr:from>
    <xdr:to>
      <xdr:col>4</xdr:col>
      <xdr:colOff>904875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352425" y="2952750"/>
        <a:ext cx="4838700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3:E52"/>
  <sheetViews>
    <sheetView showGridLines="0" showRowColHeaders="0" tabSelected="1" workbookViewId="0" topLeftCell="A1">
      <selection activeCell="B9" sqref="B9"/>
    </sheetView>
  </sheetViews>
  <sheetFormatPr defaultColWidth="9.140625" defaultRowHeight="12.75"/>
  <cols>
    <col min="1" max="1" width="5.00390625" style="0" customWidth="1"/>
    <col min="2" max="2" width="33.421875" style="0" customWidth="1"/>
    <col min="3" max="3" width="16.140625" style="1" customWidth="1"/>
    <col min="4" max="4" width="9.7109375" style="1" customWidth="1"/>
    <col min="5" max="5" width="16.421875" style="1" customWidth="1"/>
  </cols>
  <sheetData>
    <row r="3" spans="2:5" ht="15.75">
      <c r="B3" s="22" t="s">
        <v>13</v>
      </c>
      <c r="C3" s="23"/>
      <c r="D3" s="23"/>
      <c r="E3" s="23"/>
    </row>
    <row r="5" spans="1:3" ht="12.75">
      <c r="A5" s="4"/>
      <c r="B5" s="4"/>
      <c r="C5" s="5"/>
    </row>
    <row r="6" spans="1:3" ht="12.75">
      <c r="A6" s="4"/>
      <c r="B6" s="4"/>
      <c r="C6" s="16" t="s">
        <v>14</v>
      </c>
    </row>
    <row r="7" spans="1:3" ht="19.5" customHeight="1">
      <c r="A7" s="4"/>
      <c r="B7" s="6" t="s">
        <v>11</v>
      </c>
      <c r="C7" s="15">
        <v>160</v>
      </c>
    </row>
    <row r="8" spans="1:3" ht="18.75" customHeight="1">
      <c r="A8" s="4"/>
      <c r="B8" s="6" t="s">
        <v>12</v>
      </c>
      <c r="C8" s="15">
        <v>65</v>
      </c>
    </row>
    <row r="9" spans="1:5" ht="18.75" customHeight="1">
      <c r="A9" s="4"/>
      <c r="B9" s="6" t="s">
        <v>16</v>
      </c>
      <c r="C9" s="15">
        <v>5</v>
      </c>
      <c r="D9" s="18" t="str">
        <f>IF(C9&gt;91,"Max baggagevikt 91 kg!"," ")</f>
        <v> </v>
      </c>
      <c r="E9" s="19"/>
    </row>
    <row r="10" spans="1:5" ht="19.5" customHeight="1">
      <c r="A10" s="4"/>
      <c r="B10" s="6" t="s">
        <v>15</v>
      </c>
      <c r="C10" s="15">
        <v>190</v>
      </c>
      <c r="D10" s="20" t="str">
        <f>IF(C10&gt;190,"Max bränslemängd 190 liter!"," ")</f>
        <v> </v>
      </c>
      <c r="E10" s="21"/>
    </row>
    <row r="11" spans="1:3" ht="12.75">
      <c r="A11" s="4"/>
      <c r="B11" s="4"/>
      <c r="C11" s="5"/>
    </row>
    <row r="13" spans="2:4" ht="12.75">
      <c r="B13" s="8" t="s">
        <v>17</v>
      </c>
      <c r="C13" s="9">
        <f>Diagramdata!D23</f>
        <v>1013.8</v>
      </c>
      <c r="D13" s="7" t="str">
        <f>IF(Diagramdata!D23&gt;1090,"Överlast!"," ")</f>
        <v> </v>
      </c>
    </row>
    <row r="14" spans="2:3" ht="12.75">
      <c r="B14" s="2" t="s">
        <v>18</v>
      </c>
      <c r="C14" s="3">
        <f>Diagramdata!D24</f>
        <v>225.6010850266325</v>
      </c>
    </row>
    <row r="52" ht="12.75">
      <c r="E52" s="1" t="s">
        <v>20</v>
      </c>
    </row>
  </sheetData>
  <sheetProtection password="898C" sheet="1" objects="1" scenarios="1"/>
  <protectedRanges>
    <protectedRange sqref="C7:C10" name="Omr?de1"/>
  </protectedRanges>
  <mergeCells count="3">
    <mergeCell ref="D9:E9"/>
    <mergeCell ref="D10:E10"/>
    <mergeCell ref="B3:E3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5"/>
  </sheetPr>
  <dimension ref="A1:I42"/>
  <sheetViews>
    <sheetView workbookViewId="0" topLeftCell="A1">
      <selection activeCell="B19" sqref="B19"/>
    </sheetView>
  </sheetViews>
  <sheetFormatPr defaultColWidth="9.140625" defaultRowHeight="12.75"/>
  <cols>
    <col min="2" max="2" width="23.28125" style="0" bestFit="1" customWidth="1"/>
    <col min="3" max="3" width="22.8515625" style="0" customWidth="1"/>
    <col min="4" max="4" width="14.28125" style="0" customWidth="1"/>
    <col min="5" max="5" width="15.57421875" style="0" customWidth="1"/>
    <col min="6" max="6" width="15.00390625" style="0" bestFit="1" customWidth="1"/>
    <col min="7" max="7" width="13.00390625" style="0" customWidth="1"/>
    <col min="8" max="8" width="13.28125" style="0" customWidth="1"/>
  </cols>
  <sheetData>
    <row r="1" spans="1:9" ht="12.75">
      <c r="A1" s="14"/>
      <c r="B1" s="14"/>
      <c r="C1" s="14"/>
      <c r="D1" s="14"/>
      <c r="E1" s="14"/>
      <c r="F1" s="14"/>
      <c r="G1" s="14"/>
      <c r="H1" s="14"/>
      <c r="I1" s="14"/>
    </row>
    <row r="2" spans="1:9" ht="12.75">
      <c r="A2" s="11"/>
      <c r="B2" s="24" t="s">
        <v>10</v>
      </c>
      <c r="C2" s="24"/>
      <c r="D2" s="11"/>
      <c r="E2" s="24" t="s">
        <v>23</v>
      </c>
      <c r="F2" s="24"/>
      <c r="G2" s="29"/>
      <c r="H2" s="11"/>
      <c r="I2" s="14"/>
    </row>
    <row r="3" spans="1:9" ht="12.75">
      <c r="A3" s="11"/>
      <c r="B3" s="12">
        <v>648.9</v>
      </c>
      <c r="C3" s="10">
        <v>213.36</v>
      </c>
      <c r="D3" s="11"/>
      <c r="E3" s="30">
        <f>Diagramdata!D23</f>
        <v>1013.8</v>
      </c>
      <c r="F3" s="30">
        <f>Diagramdata!D24</f>
        <v>225.6010850266325</v>
      </c>
      <c r="G3" s="29" t="s">
        <v>24</v>
      </c>
      <c r="H3" s="11"/>
      <c r="I3" s="14"/>
    </row>
    <row r="4" spans="1:9" ht="12.75">
      <c r="A4" s="11"/>
      <c r="B4" s="10">
        <v>749.1</v>
      </c>
      <c r="C4" s="10">
        <v>213.36</v>
      </c>
      <c r="D4" s="11"/>
      <c r="E4" s="12">
        <f>D25</f>
        <v>878.9</v>
      </c>
      <c r="F4" s="12">
        <f>D26</f>
        <v>223.19150073956084</v>
      </c>
      <c r="G4" s="29" t="s">
        <v>19</v>
      </c>
      <c r="H4" s="11"/>
      <c r="I4" s="14"/>
    </row>
    <row r="5" spans="1:9" ht="12.75">
      <c r="A5" s="11"/>
      <c r="B5" s="10">
        <v>896.7</v>
      </c>
      <c r="C5" s="10">
        <v>218.19</v>
      </c>
      <c r="D5" s="11"/>
      <c r="E5" s="11"/>
      <c r="F5" s="11"/>
      <c r="G5" s="11"/>
      <c r="H5" s="11"/>
      <c r="I5" s="14"/>
    </row>
    <row r="6" spans="1:9" ht="12.75">
      <c r="A6" s="11"/>
      <c r="B6" s="10">
        <v>998.8</v>
      </c>
      <c r="C6" s="10">
        <v>226.57</v>
      </c>
      <c r="D6" s="11"/>
      <c r="E6" s="11"/>
      <c r="F6" s="11"/>
      <c r="G6" s="11"/>
      <c r="H6" s="11"/>
      <c r="I6" s="14"/>
    </row>
    <row r="7" spans="1:9" ht="12.75">
      <c r="A7" s="11"/>
      <c r="B7" s="10">
        <v>1090</v>
      </c>
      <c r="C7" s="10">
        <v>233.93</v>
      </c>
      <c r="D7" s="11"/>
      <c r="E7" s="11"/>
      <c r="F7" s="11"/>
      <c r="G7" s="11"/>
      <c r="H7" s="11"/>
      <c r="I7" s="14"/>
    </row>
    <row r="8" spans="1:9" ht="12.75">
      <c r="A8" s="11"/>
      <c r="B8" s="10">
        <v>1090</v>
      </c>
      <c r="C8" s="10">
        <v>240.03</v>
      </c>
      <c r="D8" s="11"/>
      <c r="E8" s="11"/>
      <c r="F8" s="11"/>
      <c r="G8" s="11"/>
      <c r="H8" s="11"/>
      <c r="I8" s="14"/>
    </row>
    <row r="9" spans="1:9" ht="12.75">
      <c r="A9" s="11"/>
      <c r="B9" s="10">
        <v>998.8</v>
      </c>
      <c r="C9" s="10">
        <v>243.59</v>
      </c>
      <c r="D9" s="11"/>
      <c r="E9" s="11"/>
      <c r="F9" s="11"/>
      <c r="G9" s="11"/>
      <c r="H9" s="11"/>
      <c r="I9" s="14"/>
    </row>
    <row r="10" spans="1:9" ht="12.75">
      <c r="A10" s="11"/>
      <c r="B10" s="12">
        <v>648.9</v>
      </c>
      <c r="C10" s="10">
        <v>243.59</v>
      </c>
      <c r="D10" s="11"/>
      <c r="E10" s="11"/>
      <c r="F10" s="11"/>
      <c r="G10" s="11"/>
      <c r="H10" s="11"/>
      <c r="I10" s="14"/>
    </row>
    <row r="11" spans="1:9" ht="12.75">
      <c r="A11" s="11"/>
      <c r="B11" s="12">
        <v>648.9</v>
      </c>
      <c r="C11" s="10">
        <v>213.36</v>
      </c>
      <c r="D11" s="11"/>
      <c r="E11" s="11"/>
      <c r="F11" s="11"/>
      <c r="G11" s="11"/>
      <c r="H11" s="11"/>
      <c r="I11" s="14"/>
    </row>
    <row r="12" spans="1:9" ht="12.75">
      <c r="A12" s="11"/>
      <c r="B12" s="11"/>
      <c r="C12" s="11"/>
      <c r="D12" s="11"/>
      <c r="E12" s="11"/>
      <c r="F12" s="11"/>
      <c r="G12" s="11"/>
      <c r="H12" s="11"/>
      <c r="I12" s="14"/>
    </row>
    <row r="13" spans="1:9" ht="12.75">
      <c r="A13" s="11"/>
      <c r="B13" s="11"/>
      <c r="C13" s="11"/>
      <c r="D13" s="11"/>
      <c r="E13" s="11"/>
      <c r="F13" s="11"/>
      <c r="G13" s="11"/>
      <c r="H13" s="11"/>
      <c r="I13" s="14"/>
    </row>
    <row r="14" spans="1:9" ht="12.75">
      <c r="A14" s="11"/>
      <c r="B14" s="11"/>
      <c r="C14" s="11"/>
      <c r="D14" s="11"/>
      <c r="E14" s="11"/>
      <c r="F14" s="11"/>
      <c r="G14" s="11"/>
      <c r="H14" s="11"/>
      <c r="I14" s="14"/>
    </row>
    <row r="15" spans="1:9" ht="12.75">
      <c r="A15" s="11"/>
      <c r="B15" s="11"/>
      <c r="C15" s="11"/>
      <c r="D15" s="11"/>
      <c r="E15" s="11"/>
      <c r="F15" s="11"/>
      <c r="G15" s="11"/>
      <c r="H15" s="11"/>
      <c r="I15" s="14"/>
    </row>
    <row r="16" spans="1:9" ht="12.75">
      <c r="A16" s="11"/>
      <c r="B16" s="31"/>
      <c r="C16" s="11"/>
      <c r="D16" s="11"/>
      <c r="E16" s="11"/>
      <c r="F16" s="11"/>
      <c r="G16" s="11"/>
      <c r="H16" s="11"/>
      <c r="I16" s="14"/>
    </row>
    <row r="17" spans="1:9" ht="12.75">
      <c r="A17" s="11"/>
      <c r="B17" s="11"/>
      <c r="C17" s="10" t="s">
        <v>5</v>
      </c>
      <c r="D17" s="10" t="s">
        <v>6</v>
      </c>
      <c r="E17" s="10" t="s">
        <v>7</v>
      </c>
      <c r="F17" s="11"/>
      <c r="G17" s="11"/>
      <c r="H17" s="11"/>
      <c r="I17" s="14"/>
    </row>
    <row r="18" spans="1:9" ht="12.75">
      <c r="A18" s="11"/>
      <c r="B18" s="11" t="s">
        <v>0</v>
      </c>
      <c r="C18" s="12">
        <v>215.9</v>
      </c>
      <c r="D18" s="12">
        <v>648.9</v>
      </c>
      <c r="E18" s="12">
        <f>C18*D18</f>
        <v>140097.51</v>
      </c>
      <c r="F18" s="11"/>
      <c r="G18" s="11"/>
      <c r="H18" s="11"/>
      <c r="I18" s="14"/>
    </row>
    <row r="19" spans="1:9" ht="12.75">
      <c r="A19" s="11"/>
      <c r="B19" s="11" t="s">
        <v>1</v>
      </c>
      <c r="C19" s="12">
        <v>217.2</v>
      </c>
      <c r="D19" s="12">
        <f>'TP-beräkning'!C7</f>
        <v>160</v>
      </c>
      <c r="E19" s="12">
        <f>C19*D19</f>
        <v>34752</v>
      </c>
      <c r="F19" s="11"/>
      <c r="G19" s="11"/>
      <c r="H19" s="11"/>
      <c r="I19" s="14"/>
    </row>
    <row r="20" spans="1:9" ht="12.75">
      <c r="A20" s="11"/>
      <c r="B20" s="11" t="s">
        <v>2</v>
      </c>
      <c r="C20" s="12">
        <v>300</v>
      </c>
      <c r="D20" s="12">
        <f>'TP-beräkning'!C8</f>
        <v>65</v>
      </c>
      <c r="E20" s="12">
        <f>C20*D20</f>
        <v>19500</v>
      </c>
      <c r="F20" s="11"/>
      <c r="G20" s="11"/>
      <c r="H20" s="11"/>
      <c r="I20" s="14"/>
    </row>
    <row r="21" spans="1:9" ht="12.75">
      <c r="A21" s="11"/>
      <c r="B21" s="11" t="s">
        <v>3</v>
      </c>
      <c r="C21" s="12">
        <v>362.7</v>
      </c>
      <c r="D21" s="12">
        <f>'TP-beräkning'!C9</f>
        <v>5</v>
      </c>
      <c r="E21" s="12">
        <f>C21*D21</f>
        <v>1813.5</v>
      </c>
      <c r="F21" s="11"/>
      <c r="G21" s="11"/>
      <c r="H21" s="11"/>
      <c r="I21" s="14"/>
    </row>
    <row r="22" spans="1:9" ht="12.75">
      <c r="A22" s="11"/>
      <c r="B22" s="11" t="s">
        <v>4</v>
      </c>
      <c r="C22" s="12">
        <v>241.3</v>
      </c>
      <c r="D22" s="12">
        <f>'TP-beräkning'!C10*0.71</f>
        <v>134.9</v>
      </c>
      <c r="E22" s="12">
        <f>C22*D22</f>
        <v>32551.370000000003</v>
      </c>
      <c r="F22" s="11"/>
      <c r="G22" s="11"/>
      <c r="H22" s="11"/>
      <c r="I22" s="14"/>
    </row>
    <row r="23" spans="1:9" ht="12.75">
      <c r="A23" s="11"/>
      <c r="B23" s="11"/>
      <c r="C23" s="13" t="s">
        <v>8</v>
      </c>
      <c r="D23" s="12">
        <f>SUM(D18:D22)</f>
        <v>1013.8</v>
      </c>
      <c r="E23" s="12">
        <f>SUM(E18:E22)</f>
        <v>228714.38</v>
      </c>
      <c r="F23" s="11"/>
      <c r="G23" s="11"/>
      <c r="H23" s="11"/>
      <c r="I23" s="14"/>
    </row>
    <row r="24" spans="1:9" ht="12.75">
      <c r="A24" s="11"/>
      <c r="B24" s="11"/>
      <c r="C24" s="13" t="s">
        <v>9</v>
      </c>
      <c r="D24" s="12">
        <f>E23/D23</f>
        <v>225.6010850266325</v>
      </c>
      <c r="E24" s="12"/>
      <c r="F24" s="11"/>
      <c r="G24" s="11"/>
      <c r="H24" s="11"/>
      <c r="I24" s="14"/>
    </row>
    <row r="25" spans="1:9" ht="12.75">
      <c r="A25" s="11"/>
      <c r="B25" s="11"/>
      <c r="C25" s="13" t="s">
        <v>21</v>
      </c>
      <c r="D25" s="12">
        <f>D23-D22</f>
        <v>878.9</v>
      </c>
      <c r="E25" s="12">
        <f>E23-E22</f>
        <v>196163.01</v>
      </c>
      <c r="F25" s="11"/>
      <c r="G25" s="11"/>
      <c r="H25" s="11"/>
      <c r="I25" s="14"/>
    </row>
    <row r="26" spans="1:9" ht="12.75">
      <c r="A26" s="14"/>
      <c r="B26" s="14"/>
      <c r="C26" s="32" t="s">
        <v>22</v>
      </c>
      <c r="D26" s="33">
        <f>E25/D25</f>
        <v>223.19150073956084</v>
      </c>
      <c r="E26" s="14"/>
      <c r="F26" s="14"/>
      <c r="G26" s="14"/>
      <c r="H26" s="14"/>
      <c r="I26" s="14"/>
    </row>
    <row r="27" spans="1:9" ht="12.75">
      <c r="A27" s="14"/>
      <c r="B27" s="14"/>
      <c r="C27" s="14"/>
      <c r="D27" s="14"/>
      <c r="E27" s="14"/>
      <c r="F27" s="14"/>
      <c r="G27" s="14"/>
      <c r="H27" s="14"/>
      <c r="I27" s="14"/>
    </row>
    <row r="28" spans="1:9" ht="12.75">
      <c r="A28" s="14"/>
      <c r="B28" s="34"/>
      <c r="C28" s="14"/>
      <c r="D28" s="14"/>
      <c r="E28" s="14"/>
      <c r="F28" s="14"/>
      <c r="G28" s="14"/>
      <c r="H28" s="14"/>
      <c r="I28" s="14"/>
    </row>
    <row r="29" spans="1:9" ht="12.75">
      <c r="A29" s="14"/>
      <c r="B29" s="11"/>
      <c r="C29" s="10"/>
      <c r="D29" s="10"/>
      <c r="E29" s="10"/>
      <c r="F29" s="14"/>
      <c r="G29" s="14"/>
      <c r="H29" s="14"/>
      <c r="I29" s="14"/>
    </row>
    <row r="30" spans="1:9" ht="12.75">
      <c r="A30" s="14"/>
      <c r="B30" s="11"/>
      <c r="C30" s="12"/>
      <c r="D30" s="12"/>
      <c r="E30" s="12"/>
      <c r="F30" s="14"/>
      <c r="G30" s="14"/>
      <c r="H30" s="14"/>
      <c r="I30" s="14"/>
    </row>
    <row r="31" spans="1:9" ht="12.75">
      <c r="A31" s="14"/>
      <c r="B31" s="11"/>
      <c r="C31" s="12"/>
      <c r="D31" s="28"/>
      <c r="E31" s="12"/>
      <c r="F31" s="14"/>
      <c r="G31" s="14"/>
      <c r="H31" s="14"/>
      <c r="I31" s="14"/>
    </row>
    <row r="32" spans="1:9" ht="12.75">
      <c r="A32" s="14"/>
      <c r="B32" s="11"/>
      <c r="C32" s="12"/>
      <c r="D32" s="28"/>
      <c r="E32" s="12"/>
      <c r="F32" s="14"/>
      <c r="G32" s="14"/>
      <c r="H32" s="14"/>
      <c r="I32" s="14"/>
    </row>
    <row r="33" spans="1:9" ht="12.75">
      <c r="A33" s="14"/>
      <c r="B33" s="11"/>
      <c r="C33" s="12"/>
      <c r="D33" s="28"/>
      <c r="E33" s="12"/>
      <c r="F33" s="14"/>
      <c r="G33" s="14"/>
      <c r="H33" s="14"/>
      <c r="I33" s="14"/>
    </row>
    <row r="34" spans="1:9" ht="12.75">
      <c r="A34" s="14"/>
      <c r="B34" s="11"/>
      <c r="C34" s="12"/>
      <c r="D34" s="14"/>
      <c r="E34" s="12"/>
      <c r="F34" s="14"/>
      <c r="G34" s="14"/>
      <c r="H34" s="14"/>
      <c r="I34" s="14"/>
    </row>
    <row r="35" spans="1:9" ht="12.75">
      <c r="A35" s="14"/>
      <c r="B35" s="11"/>
      <c r="C35" s="13"/>
      <c r="D35" s="12"/>
      <c r="E35" s="12"/>
      <c r="F35" s="14"/>
      <c r="G35" s="14"/>
      <c r="H35" s="17"/>
      <c r="I35" s="14"/>
    </row>
    <row r="36" spans="1:9" ht="12.75">
      <c r="A36" s="17"/>
      <c r="B36" s="25"/>
      <c r="C36" s="27"/>
      <c r="D36" s="26"/>
      <c r="E36" s="17"/>
      <c r="F36" s="17"/>
      <c r="G36" s="17"/>
      <c r="H36" s="17"/>
      <c r="I36" s="14"/>
    </row>
    <row r="37" spans="1:9" ht="12.75">
      <c r="A37" s="17"/>
      <c r="B37" s="17"/>
      <c r="C37" s="17"/>
      <c r="D37" s="17"/>
      <c r="E37" s="17"/>
      <c r="F37" s="17"/>
      <c r="G37" s="17"/>
      <c r="H37" s="17"/>
      <c r="I37" s="14"/>
    </row>
    <row r="38" spans="1:9" ht="12.75">
      <c r="A38" s="17"/>
      <c r="B38" s="17"/>
      <c r="C38" s="17"/>
      <c r="D38" s="17"/>
      <c r="E38" s="17"/>
      <c r="F38" s="17"/>
      <c r="G38" s="17"/>
      <c r="H38" s="17"/>
      <c r="I38" s="14"/>
    </row>
    <row r="39" spans="1:8" ht="12.75">
      <c r="A39" s="17"/>
      <c r="B39" s="17"/>
      <c r="C39" s="17"/>
      <c r="D39" s="17"/>
      <c r="E39" s="17"/>
      <c r="F39" s="17"/>
      <c r="G39" s="17"/>
      <c r="H39" s="17"/>
    </row>
    <row r="40" spans="1:8" ht="12.75">
      <c r="A40" s="17"/>
      <c r="B40" s="17"/>
      <c r="C40" s="17"/>
      <c r="D40" s="17"/>
      <c r="E40" s="17"/>
      <c r="F40" s="17"/>
      <c r="G40" s="17"/>
      <c r="H40" s="17"/>
    </row>
    <row r="41" spans="1:8" ht="12.75">
      <c r="A41" s="17"/>
      <c r="B41" s="17"/>
      <c r="C41" s="17"/>
      <c r="D41" s="17"/>
      <c r="E41" s="17"/>
      <c r="F41" s="17"/>
      <c r="G41" s="17"/>
      <c r="H41" s="17"/>
    </row>
    <row r="42" spans="1:8" ht="12.75">
      <c r="A42" s="17"/>
      <c r="B42" s="17"/>
      <c r="C42" s="17"/>
      <c r="D42" s="17"/>
      <c r="E42" s="17"/>
      <c r="F42" s="17"/>
      <c r="G42" s="17"/>
      <c r="H42" s="17"/>
    </row>
  </sheetData>
  <sheetProtection password="898C" sheet="1" objects="1" scenarios="1"/>
  <mergeCells count="2">
    <mergeCell ref="B2:C2"/>
    <mergeCell ref="E2:F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Jonas Johansson</dc:creator>
  <cp:keywords/>
  <dc:description/>
  <cp:lastModifiedBy>Jonas Johansson</cp:lastModifiedBy>
  <cp:lastPrinted>2009-08-17T20:47:25Z</cp:lastPrinted>
  <dcterms:created xsi:type="dcterms:W3CDTF">2009-08-13T18:50:45Z</dcterms:created>
  <dcterms:modified xsi:type="dcterms:W3CDTF">2009-08-17T20:58:49Z</dcterms:modified>
  <cp:category/>
  <cp:version/>
  <cp:contentType/>
  <cp:contentStatus/>
</cp:coreProperties>
</file>